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37" i="1"/>
  <c r="G77"/>
  <c r="G95"/>
  <c r="C65"/>
  <c r="C159"/>
  <c r="D159"/>
  <c r="D150"/>
  <c r="C150"/>
  <c r="C55"/>
  <c r="C40"/>
  <c r="C72" s="1"/>
  <c r="D65"/>
  <c r="D55"/>
  <c r="D40"/>
  <c r="C74"/>
  <c r="D74"/>
  <c r="C73"/>
  <c r="D73"/>
  <c r="F100"/>
  <c r="F105" s="1"/>
  <c r="E100"/>
  <c r="D100"/>
  <c r="C100"/>
  <c r="F94"/>
  <c r="E94"/>
  <c r="D94"/>
  <c r="C94"/>
  <c r="F90"/>
  <c r="E90"/>
  <c r="D90"/>
  <c r="C90"/>
  <c r="C75" l="1"/>
  <c r="C78"/>
  <c r="C56"/>
  <c r="C76"/>
  <c r="C114"/>
  <c r="D56"/>
  <c r="D75"/>
  <c r="D76"/>
  <c r="C116"/>
  <c r="C105"/>
  <c r="F107"/>
  <c r="E105"/>
  <c r="E116"/>
  <c r="D105"/>
  <c r="D107" s="1"/>
  <c r="D72"/>
  <c r="E115" l="1"/>
  <c r="C129"/>
  <c r="C141" s="1"/>
  <c r="C163" s="1"/>
  <c r="E114"/>
  <c r="E107"/>
  <c r="D141"/>
  <c r="D163" s="1"/>
  <c r="D167" s="1"/>
  <c r="C165" s="1"/>
  <c r="C107"/>
  <c r="C115"/>
  <c r="C167" l="1"/>
</calcChain>
</file>

<file path=xl/sharedStrings.xml><?xml version="1.0" encoding="utf-8"?>
<sst xmlns="http://schemas.openxmlformats.org/spreadsheetml/2006/main" count="169" uniqueCount="159">
  <si>
    <t xml:space="preserve">     Mufindi Community Bank Ltd.</t>
  </si>
  <si>
    <t xml:space="preserve">                  P. O. Box 147, Tel. 026-2772165, Fax 026-2772075</t>
  </si>
  <si>
    <t xml:space="preserve">     Mafinga, Tanzania.</t>
  </si>
  <si>
    <t xml:space="preserve">                                                    MUFINDI COMMUNITY BANK LTD.</t>
  </si>
  <si>
    <t xml:space="preserve">Report of condition of financial institution published pursuant to section 32 </t>
  </si>
  <si>
    <t>(3) of the Banking and Financial Institutions Act, 2006</t>
  </si>
  <si>
    <t>(Amounts in Millions shs)</t>
  </si>
  <si>
    <t>Current Quarter</t>
  </si>
  <si>
    <t>Previous Quarter</t>
  </si>
  <si>
    <t>A. ASSETS</t>
  </si>
  <si>
    <t>Cash</t>
  </si>
  <si>
    <t>Balance with Bank of Tanzania</t>
  </si>
  <si>
    <t>Investments in Government securities</t>
  </si>
  <si>
    <t>Balance with other banks and financial institutions</t>
  </si>
  <si>
    <t>Cheques and items for clearing</t>
  </si>
  <si>
    <t>Inter branch float items</t>
  </si>
  <si>
    <t>Bills negotiated</t>
  </si>
  <si>
    <t>Customers' liabilities for acceptances</t>
  </si>
  <si>
    <t>Interbank loans receivables</t>
  </si>
  <si>
    <t>Investments in other securities</t>
  </si>
  <si>
    <t>Loans, advances and overdrafts (net of allowances</t>
  </si>
  <si>
    <t>for probable losses)</t>
  </si>
  <si>
    <t>Other assets</t>
  </si>
  <si>
    <t>Equity Investments</t>
  </si>
  <si>
    <t>Underwriting accounts</t>
  </si>
  <si>
    <t>Property, Plant and Equipment</t>
  </si>
  <si>
    <t>TOTAL ASSETS</t>
  </si>
  <si>
    <t>B. LIABILITIES</t>
  </si>
  <si>
    <t>Deposits from other banks and financial institutions</t>
  </si>
  <si>
    <t>Customer deposits</t>
  </si>
  <si>
    <t>Cash letters of credit</t>
  </si>
  <si>
    <t>Special deposits</t>
  </si>
  <si>
    <t>Payment orders/transfers payable</t>
  </si>
  <si>
    <t>Bankers' cheques and drafts issued</t>
  </si>
  <si>
    <t>Accrued taxes and expenses payable</t>
  </si>
  <si>
    <t>Acceptances outstanding</t>
  </si>
  <si>
    <t>Interbranch float items</t>
  </si>
  <si>
    <t>Unearned income and other deferred charges</t>
  </si>
  <si>
    <t>Other liabilities</t>
  </si>
  <si>
    <t>Borrowings</t>
  </si>
  <si>
    <t>TOTAL LIABILITIES</t>
  </si>
  <si>
    <t>NET ASSETS/LIABILITIES (16 minus 29)</t>
  </si>
  <si>
    <t>C. SHAREHOLDERS' FUNDS</t>
  </si>
  <si>
    <t>Paid up share capital</t>
  </si>
  <si>
    <t>Capital reserves (capital Grants)</t>
  </si>
  <si>
    <t>Retained earnings</t>
  </si>
  <si>
    <t>Profit (Loss) account</t>
  </si>
  <si>
    <t>Other capital accounts</t>
  </si>
  <si>
    <t>Minority Interest</t>
  </si>
  <si>
    <t>TOTAL SHAREHOLDERS' FUNDS</t>
  </si>
  <si>
    <t>Contingent liabilities</t>
  </si>
  <si>
    <t>Non performing loans and advances</t>
  </si>
  <si>
    <t>Allowances for probable losses</t>
  </si>
  <si>
    <t>Other non performing assets</t>
  </si>
  <si>
    <t>D. SELECTED FINANCIAL CONDITION INDICATORS</t>
  </si>
  <si>
    <t>(i) Shareholders Funds to total assets</t>
  </si>
  <si>
    <t>(ii) Non performing loans to total gross loans</t>
  </si>
  <si>
    <t>(iii) Gross loans and advances to total deposits</t>
  </si>
  <si>
    <t>(iv) Loans and Advances to total assets</t>
  </si>
  <si>
    <t>(v) Earning Assets to Total Assets</t>
  </si>
  <si>
    <t>(vi) Deposits Growth</t>
  </si>
  <si>
    <t>(vii) Assets growth</t>
  </si>
  <si>
    <t xml:space="preserve">Current </t>
  </si>
  <si>
    <t>Comparative</t>
  </si>
  <si>
    <t>Current Year</t>
  </si>
  <si>
    <t>Quarter</t>
  </si>
  <si>
    <t>Cumulative</t>
  </si>
  <si>
    <t>Year Cumulative</t>
  </si>
  <si>
    <t>(Previous Year)</t>
  </si>
  <si>
    <t>Interest Income</t>
  </si>
  <si>
    <t>Interest Expense</t>
  </si>
  <si>
    <t>Net Interest Income (1 minus 2)</t>
  </si>
  <si>
    <t>Bad debts Written-Off</t>
  </si>
  <si>
    <t xml:space="preserve">Impairment Losses on Loans and </t>
  </si>
  <si>
    <t>Advances</t>
  </si>
  <si>
    <t>Non Interest Income</t>
  </si>
  <si>
    <t>6.1 Foreign Currency Dealings and</t>
  </si>
  <si>
    <t>Translation Gains/Loss</t>
  </si>
  <si>
    <t>6.2 Fees and Commissions</t>
  </si>
  <si>
    <t>6.3 Dividend Income</t>
  </si>
  <si>
    <t>6.4 Other Operating Income</t>
  </si>
  <si>
    <t>Non Interest Expenses:</t>
  </si>
  <si>
    <t>7.1 Salaries and Benefits</t>
  </si>
  <si>
    <t>7.2 Fees and Commission</t>
  </si>
  <si>
    <t>7.3 Other Operating Expenses</t>
  </si>
  <si>
    <t xml:space="preserve">7.4 EXTRAORDINARY CREDITS AND CHARGES </t>
  </si>
  <si>
    <t>Operating Income/Loss</t>
  </si>
  <si>
    <t>Income Tax Provision</t>
  </si>
  <si>
    <t>Net Income/Loss After Income Tax</t>
  </si>
  <si>
    <t>Number of Employees</t>
  </si>
  <si>
    <t>Basic Earnings Per Share</t>
  </si>
  <si>
    <t>Diluted Earnings Per Share</t>
  </si>
  <si>
    <t>Number of Branches</t>
  </si>
  <si>
    <t>SELECTED PERFORMANCE INDICATORS</t>
  </si>
  <si>
    <t>(i) Return on Average Total Assets</t>
  </si>
  <si>
    <t>(ii) Return on Average Shareholders' Funds</t>
  </si>
  <si>
    <t>(iii) Non Interest Expense to Gross Income</t>
  </si>
  <si>
    <t>(iv) Net Interest Income to Average</t>
  </si>
  <si>
    <t>Earnings Assets</t>
  </si>
  <si>
    <t>(Amounts in million shillings)</t>
  </si>
  <si>
    <t>I:</t>
  </si>
  <si>
    <t>Cash flow from operating activities:</t>
  </si>
  <si>
    <t>Net income (loss)</t>
  </si>
  <si>
    <t>Adjustments for:</t>
  </si>
  <si>
    <t>- Impairment/Amortization</t>
  </si>
  <si>
    <t>- Net change in Loans and Advances</t>
  </si>
  <si>
    <t>- Gain/Loss on Sale of Assets</t>
  </si>
  <si>
    <t>- Net change in Deposits</t>
  </si>
  <si>
    <t>- Net change in Short Term Negotiable</t>
  </si>
  <si>
    <t>Securities</t>
  </si>
  <si>
    <t>- Net change in Other Liabilities</t>
  </si>
  <si>
    <t>- Net change in Other Assets</t>
  </si>
  <si>
    <t>- Tax Paid</t>
  </si>
  <si>
    <t>- Others (specify)</t>
  </si>
  <si>
    <t>Net cash provided (used) by operating activities</t>
  </si>
  <si>
    <t>II:</t>
  </si>
  <si>
    <t>Cash flow from investing activities:</t>
  </si>
  <si>
    <t>Dividend Received</t>
  </si>
  <si>
    <t>Purchase of Fixed Assets</t>
  </si>
  <si>
    <t>Proceeds from Sale of Fixed Assets</t>
  </si>
  <si>
    <t>Purchase of Non-Dealing Securities</t>
  </si>
  <si>
    <t>Proceeds from Sale of Non-Dealing Securities</t>
  </si>
  <si>
    <t>Others - CWIP</t>
  </si>
  <si>
    <t xml:space="preserve">Net cash provided (used) by investing activities </t>
  </si>
  <si>
    <t>III</t>
  </si>
  <si>
    <t>Cash flow from financing activities:</t>
  </si>
  <si>
    <t>Repayment of Long-term Debt</t>
  </si>
  <si>
    <t>Proceeds from Issuance of Long Term Debt</t>
  </si>
  <si>
    <t>Proceeds from Issuance of Share Capital</t>
  </si>
  <si>
    <t>Payment of Cash Dividends</t>
  </si>
  <si>
    <t>Net Change in Other Borrowings</t>
  </si>
  <si>
    <t xml:space="preserve">Others </t>
  </si>
  <si>
    <t>Net Cash Provided (used) by Financing Actitivities</t>
  </si>
  <si>
    <t>IV</t>
  </si>
  <si>
    <t>Cash and Cash Equivalents:</t>
  </si>
  <si>
    <t>Net Increase/(Decrease) in Cash and Cash</t>
  </si>
  <si>
    <t>Equivalents</t>
  </si>
  <si>
    <t xml:space="preserve">Cash and Cash Equivalents at the Beginning of the </t>
  </si>
  <si>
    <t xml:space="preserve">Cash and Cash Equivalents at the end of the </t>
  </si>
  <si>
    <t xml:space="preserve">Name and Title                                          </t>
  </si>
  <si>
    <t>Date</t>
  </si>
  <si>
    <t>Chief Executive Officer</t>
  </si>
  <si>
    <t>Head of Finance</t>
  </si>
  <si>
    <t>We, the under-named, non-executive members of the board of directors, attest to the</t>
  </si>
  <si>
    <t>correctness of the above statements. We declare that the statements have been examined</t>
  </si>
  <si>
    <t>by us, and to the best of our knowledged and belief have been prepared in conformance</t>
  </si>
  <si>
    <t>with the instructions and are true and correct.</t>
  </si>
  <si>
    <t xml:space="preserve">Name                                                 </t>
  </si>
  <si>
    <t xml:space="preserve"> 30/09/2013</t>
  </si>
  <si>
    <t xml:space="preserve"> 31/12/2013</t>
  </si>
  <si>
    <t>CASH FLOW STATEMENT FOR THE QUARTER ENDED 31ST DECEMBER 2013</t>
  </si>
  <si>
    <t xml:space="preserve">                      INCOME STATEMENT FOR THE PERIOD ENDED 31ST DECEMBER 2013</t>
  </si>
  <si>
    <t xml:space="preserve">                                              BALANCE SHEET AS AT 31ST DECEMBER 2013</t>
  </si>
  <si>
    <t>2.Golden Sanga                   (Signed)                                               12th February,2014</t>
  </si>
  <si>
    <t>1.Marcellina Mkini                 (Signed)                                              12th February,2014</t>
  </si>
  <si>
    <t>Job Malekela                      (Signed)                                                11th February,2014</t>
  </si>
  <si>
    <t>Ben Mahenge                  (Signed)                                                  11th February,2014</t>
  </si>
  <si>
    <t>Eleuter Malangalila                    (Signed)                                              11th February,2014</t>
  </si>
  <si>
    <t>Credit Manager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</si>
</sst>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&quot; &quot;?/?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9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Fill="1"/>
    <xf numFmtId="0" fontId="0" fillId="0" borderId="0" xfId="0" applyFill="1"/>
    <xf numFmtId="1" fontId="0" fillId="0" borderId="0" xfId="1" applyNumberFormat="1" applyFont="1" applyFill="1" applyAlignment="1">
      <alignment horizontal="center"/>
    </xf>
    <xf numFmtId="43" fontId="0" fillId="0" borderId="0" xfId="1" applyFont="1" applyFill="1"/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" fontId="5" fillId="0" borderId="0" xfId="1" applyNumberFormat="1" applyFont="1" applyFill="1" applyAlignment="1">
      <alignment horizontal="center"/>
    </xf>
    <xf numFmtId="0" fontId="6" fillId="0" borderId="0" xfId="0" applyFont="1" applyFill="1"/>
    <xf numFmtId="0" fontId="3" fillId="0" borderId="0" xfId="0" applyFont="1" applyFill="1"/>
    <xf numFmtId="43" fontId="3" fillId="0" borderId="0" xfId="1" applyFont="1" applyFill="1"/>
    <xf numFmtId="1" fontId="3" fillId="0" borderId="0" xfId="1" applyNumberFormat="1" applyFont="1" applyFill="1" applyAlignment="1">
      <alignment horizontal="center"/>
    </xf>
    <xf numFmtId="3" fontId="0" fillId="0" borderId="0" xfId="0" applyNumberFormat="1" applyFill="1"/>
    <xf numFmtId="0" fontId="7" fillId="0" borderId="0" xfId="0" applyFont="1" applyFill="1"/>
    <xf numFmtId="3" fontId="0" fillId="0" borderId="0" xfId="0" applyNumberFormat="1" applyFill="1" applyBorder="1"/>
    <xf numFmtId="43" fontId="0" fillId="0" borderId="0" xfId="1" applyFont="1" applyFill="1" applyBorder="1"/>
    <xf numFmtId="1" fontId="8" fillId="0" borderId="0" xfId="1" applyNumberFormat="1" applyFont="1" applyFill="1" applyAlignment="1">
      <alignment horizontal="center"/>
    </xf>
    <xf numFmtId="0" fontId="0" fillId="0" borderId="1" xfId="0" applyFill="1" applyBorder="1"/>
    <xf numFmtId="1" fontId="7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43" fontId="7" fillId="0" borderId="0" xfId="1" applyFont="1" applyFill="1" applyBorder="1" applyAlignment="1">
      <alignment horizontal="center"/>
    </xf>
    <xf numFmtId="14" fontId="7" fillId="0" borderId="1" xfId="1" applyNumberFormat="1" applyFont="1" applyFill="1" applyBorder="1" applyAlignment="1">
      <alignment horizontal="center"/>
    </xf>
    <xf numFmtId="0" fontId="7" fillId="0" borderId="1" xfId="0" applyFont="1" applyFill="1" applyBorder="1"/>
    <xf numFmtId="1" fontId="0" fillId="0" borderId="1" xfId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3" fontId="0" fillId="0" borderId="0" xfId="1" applyFont="1" applyFill="1" applyBorder="1" applyAlignment="1">
      <alignment wrapText="1"/>
    </xf>
    <xf numFmtId="3" fontId="0" fillId="0" borderId="1" xfId="1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3" fontId="0" fillId="0" borderId="1" xfId="0" applyNumberFormat="1" applyFill="1" applyBorder="1" applyAlignment="1">
      <alignment horizontal="center"/>
    </xf>
    <xf numFmtId="3" fontId="9" fillId="0" borderId="0" xfId="0" applyNumberFormat="1" applyFont="1" applyFill="1" applyBorder="1"/>
    <xf numFmtId="9" fontId="0" fillId="0" borderId="0" xfId="2" applyFont="1" applyFill="1" applyBorder="1"/>
    <xf numFmtId="3" fontId="3" fillId="0" borderId="0" xfId="0" applyNumberFormat="1" applyFont="1" applyFill="1" applyBorder="1"/>
    <xf numFmtId="3" fontId="10" fillId="0" borderId="0" xfId="3" applyNumberFormat="1" applyFont="1" applyFill="1" applyBorder="1"/>
    <xf numFmtId="43" fontId="7" fillId="0" borderId="0" xfId="1" applyFont="1" applyFill="1" applyBorder="1"/>
    <xf numFmtId="1" fontId="7" fillId="0" borderId="1" xfId="1" applyNumberFormat="1" applyFont="1" applyFill="1" applyBorder="1"/>
    <xf numFmtId="3" fontId="0" fillId="0" borderId="0" xfId="1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left" indent="4"/>
    </xf>
    <xf numFmtId="0" fontId="7" fillId="0" borderId="1" xfId="0" applyFont="1" applyFill="1" applyBorder="1" applyAlignment="1">
      <alignment horizontal="center"/>
    </xf>
    <xf numFmtId="10" fontId="0" fillId="0" borderId="1" xfId="1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10" fontId="3" fillId="0" borderId="1" xfId="1" applyNumberFormat="1" applyFont="1" applyFill="1" applyBorder="1" applyAlignment="1">
      <alignment horizontal="center"/>
    </xf>
    <xf numFmtId="3" fontId="7" fillId="0" borderId="0" xfId="1" applyNumberFormat="1" applyFont="1" applyFill="1" applyBorder="1" applyAlignment="1">
      <alignment horizontal="center"/>
    </xf>
    <xf numFmtId="164" fontId="12" fillId="0" borderId="0" xfId="0" applyNumberFormat="1" applyFont="1" applyFill="1"/>
    <xf numFmtId="0" fontId="12" fillId="0" borderId="1" xfId="0" applyFont="1" applyFill="1" applyBorder="1"/>
    <xf numFmtId="1" fontId="13" fillId="0" borderId="1" xfId="1" applyNumberFormat="1" applyFont="1" applyFill="1" applyBorder="1" applyAlignment="1">
      <alignment horizontal="center"/>
    </xf>
    <xf numFmtId="164" fontId="13" fillId="0" borderId="1" xfId="1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43" fontId="13" fillId="0" borderId="1" xfId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13" fillId="0" borderId="1" xfId="1" applyNumberFormat="1" applyFont="1" applyFill="1" applyBorder="1" applyAlignment="1">
      <alignment horizontal="center"/>
    </xf>
    <xf numFmtId="14" fontId="13" fillId="0" borderId="1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37" fontId="0" fillId="0" borderId="1" xfId="1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 applyProtection="1">
      <alignment horizontal="right" wrapText="1"/>
    </xf>
    <xf numFmtId="164" fontId="15" fillId="0" borderId="0" xfId="1" applyNumberFormat="1" applyFont="1" applyFill="1" applyBorder="1" applyAlignment="1" applyProtection="1">
      <alignment shrinkToFit="1"/>
    </xf>
    <xf numFmtId="3" fontId="0" fillId="0" borderId="0" xfId="0" applyNumberFormat="1" applyFill="1" applyBorder="1" applyAlignment="1">
      <alignment horizontal="center"/>
    </xf>
    <xf numFmtId="3" fontId="16" fillId="0" borderId="0" xfId="0" applyNumberFormat="1" applyFont="1" applyFill="1" applyBorder="1" applyAlignment="1" applyProtection="1">
      <alignment horizontal="right" wrapText="1"/>
    </xf>
    <xf numFmtId="0" fontId="13" fillId="0" borderId="1" xfId="0" applyFont="1" applyFill="1" applyBorder="1"/>
    <xf numFmtId="37" fontId="7" fillId="0" borderId="1" xfId="1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9" fontId="7" fillId="0" borderId="0" xfId="2" applyFont="1" applyFill="1" applyBorder="1" applyAlignment="1">
      <alignment horizontal="center"/>
    </xf>
    <xf numFmtId="0" fontId="17" fillId="2" borderId="1" xfId="0" applyFont="1" applyFill="1" applyBorder="1" applyAlignment="1" applyProtection="1">
      <alignment horizontal="left" wrapText="1"/>
    </xf>
    <xf numFmtId="164" fontId="3" fillId="0" borderId="0" xfId="3" applyNumberFormat="1" applyFont="1" applyFill="1" applyBorder="1" applyAlignment="1" applyProtection="1">
      <alignment shrinkToFit="1"/>
      <protection locked="0" hidden="1"/>
    </xf>
    <xf numFmtId="1" fontId="3" fillId="0" borderId="1" xfId="1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7" fontId="3" fillId="0" borderId="1" xfId="1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9" fontId="16" fillId="0" borderId="0" xfId="2" applyFont="1" applyFill="1" applyBorder="1" applyAlignment="1" applyProtection="1">
      <alignment horizontal="right" wrapText="1"/>
    </xf>
    <xf numFmtId="43" fontId="3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18" fillId="0" borderId="0" xfId="0" applyNumberFormat="1" applyFont="1" applyFill="1" applyBorder="1" applyAlignment="1" applyProtection="1">
      <alignment horizontal="right" wrapText="1"/>
    </xf>
    <xf numFmtId="10" fontId="3" fillId="0" borderId="1" xfId="0" applyNumberFormat="1" applyFont="1" applyFill="1" applyBorder="1" applyAlignment="1">
      <alignment horizontal="center"/>
    </xf>
    <xf numFmtId="10" fontId="3" fillId="0" borderId="1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 applyProtection="1">
      <alignment horizontal="right" wrapText="1"/>
      <protection locked="0" hidden="1"/>
    </xf>
    <xf numFmtId="43" fontId="0" fillId="0" borderId="1" xfId="1" applyFont="1" applyFill="1" applyBorder="1"/>
    <xf numFmtId="3" fontId="19" fillId="0" borderId="0" xfId="0" applyNumberFormat="1" applyFont="1" applyFill="1" applyBorder="1" applyAlignment="1" applyProtection="1">
      <alignment horizontal="right" wrapText="1"/>
    </xf>
    <xf numFmtId="3" fontId="16" fillId="2" borderId="0" xfId="0" applyNumberFormat="1" applyFont="1" applyFill="1" applyBorder="1" applyAlignment="1" applyProtection="1">
      <alignment horizontal="right" wrapText="1"/>
      <protection locked="0" hidden="1"/>
    </xf>
    <xf numFmtId="0" fontId="20" fillId="0" borderId="0" xfId="0" applyFont="1" applyFill="1"/>
    <xf numFmtId="1" fontId="20" fillId="0" borderId="0" xfId="1" applyNumberFormat="1" applyFont="1" applyFill="1" applyAlignment="1">
      <alignment horizontal="center"/>
    </xf>
    <xf numFmtId="1" fontId="11" fillId="0" borderId="1" xfId="1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20" fillId="0" borderId="1" xfId="0" applyFont="1" applyFill="1" applyBorder="1"/>
    <xf numFmtId="0" fontId="11" fillId="0" borderId="1" xfId="0" applyFont="1" applyFill="1" applyBorder="1"/>
    <xf numFmtId="0" fontId="0" fillId="0" borderId="1" xfId="0" quotePrefix="1" applyFill="1" applyBorder="1"/>
    <xf numFmtId="164" fontId="7" fillId="0" borderId="0" xfId="1" applyNumberFormat="1" applyFont="1" applyFill="1" applyBorder="1" applyAlignment="1" applyProtection="1">
      <alignment shrinkToFit="1"/>
    </xf>
    <xf numFmtId="3" fontId="7" fillId="0" borderId="1" xfId="1" applyNumberFormat="1" applyFont="1" applyFill="1" applyBorder="1" applyAlignment="1">
      <alignment horizontal="center"/>
    </xf>
    <xf numFmtId="1" fontId="0" fillId="0" borderId="0" xfId="0" applyNumberFormat="1" applyFill="1"/>
    <xf numFmtId="3" fontId="10" fillId="0" borderId="0" xfId="4" applyNumberFormat="1" applyFont="1" applyFill="1" applyBorder="1" applyAlignment="1" applyProtection="1">
      <alignment shrinkToFit="1"/>
      <protection locked="0" hidden="1"/>
    </xf>
    <xf numFmtId="0" fontId="3" fillId="0" borderId="1" xfId="0" applyFont="1" applyFill="1" applyBorder="1"/>
    <xf numFmtId="1" fontId="7" fillId="0" borderId="2" xfId="1" applyNumberFormat="1" applyFont="1" applyFill="1" applyBorder="1" applyAlignment="1">
      <alignment horizontal="center"/>
    </xf>
    <xf numFmtId="43" fontId="7" fillId="0" borderId="0" xfId="1" applyFont="1" applyFill="1"/>
    <xf numFmtId="0" fontId="21" fillId="0" borderId="0" xfId="0" applyFont="1" applyFill="1"/>
    <xf numFmtId="1" fontId="21" fillId="0" borderId="0" xfId="1" applyNumberFormat="1" applyFont="1" applyFill="1" applyAlignment="1">
      <alignment horizontal="center"/>
    </xf>
    <xf numFmtId="0" fontId="22" fillId="0" borderId="0" xfId="0" applyFont="1" applyFill="1"/>
    <xf numFmtId="1" fontId="22" fillId="0" borderId="0" xfId="1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left"/>
    </xf>
    <xf numFmtId="17" fontId="0" fillId="0" borderId="0" xfId="0" applyNumberFormat="1" applyFill="1"/>
    <xf numFmtId="165" fontId="0" fillId="0" borderId="1" xfId="1" applyNumberFormat="1" applyFont="1" applyFill="1" applyBorder="1" applyAlignment="1">
      <alignment horizontal="left" indent="6"/>
    </xf>
    <xf numFmtId="165" fontId="3" fillId="0" borderId="1" xfId="1" applyNumberFormat="1" applyFont="1" applyFill="1" applyBorder="1" applyAlignment="1">
      <alignment horizontal="left" indent="6"/>
    </xf>
    <xf numFmtId="3" fontId="7" fillId="0" borderId="0" xfId="0" applyNumberFormat="1" applyFont="1" applyFill="1" applyAlignment="1">
      <alignment horizontal="center"/>
    </xf>
    <xf numFmtId="9" fontId="16" fillId="0" borderId="0" xfId="0" applyNumberFormat="1" applyFont="1" applyFill="1" applyBorder="1" applyAlignment="1" applyProtection="1">
      <alignment horizontal="right" wrapText="1"/>
    </xf>
    <xf numFmtId="43" fontId="0" fillId="0" borderId="0" xfId="2" applyNumberFormat="1" applyFont="1" applyFill="1" applyBorder="1"/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</cellXfs>
  <cellStyles count="5">
    <cellStyle name="Comma" xfId="1" builtinId="3"/>
    <cellStyle name="Comma 2" xfId="3"/>
    <cellStyle name="Comma 2 2" xf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</xdr:row>
      <xdr:rowOff>95250</xdr:rowOff>
    </xdr:from>
    <xdr:to>
      <xdr:col>2</xdr:col>
      <xdr:colOff>990600</xdr:colOff>
      <xdr:row>4</xdr:row>
      <xdr:rowOff>123825</xdr:rowOff>
    </xdr:to>
    <xdr:sp macro="" textlink="">
      <xdr:nvSpPr>
        <xdr:cNvPr id="2" name="WordArt 4"/>
        <xdr:cNvSpPr>
          <a:spLocks noChangeArrowheads="1" noChangeShapeType="1" noTextEdit="1"/>
        </xdr:cNvSpPr>
      </xdr:nvSpPr>
      <xdr:spPr bwMode="auto">
        <a:xfrm>
          <a:off x="3476625" y="257175"/>
          <a:ext cx="819150" cy="514350"/>
        </a:xfrm>
        <a:prstGeom prst="rect">
          <a:avLst/>
        </a:prstGeom>
      </xdr:spPr>
      <xdr:txBody>
        <a:bodyPr wrap="none" fromWordArt="1">
          <a:prstTxWarp prst="textArchUp">
            <a:avLst>
              <a:gd name="adj" fmla="val 10800000"/>
            </a:avLst>
          </a:prstTxWarp>
        </a:bodyPr>
        <a:lstStyle/>
        <a:p>
          <a:pPr algn="ctr" rtl="0"/>
          <a:r>
            <a:rPr 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MuCoBa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Q227"/>
  <sheetViews>
    <sheetView tabSelected="1" topLeftCell="A21" workbookViewId="0">
      <selection activeCell="F33" sqref="F33"/>
    </sheetView>
  </sheetViews>
  <sheetFormatPr defaultRowHeight="15"/>
  <cols>
    <col min="1" max="1" width="4.85546875" style="2" bestFit="1" customWidth="1"/>
    <col min="2" max="2" width="44.7109375" style="2" customWidth="1"/>
    <col min="3" max="3" width="17.5703125" style="3" customWidth="1"/>
    <col min="4" max="4" width="16.5703125" style="2" customWidth="1"/>
    <col min="5" max="5" width="13.85546875" style="2" customWidth="1"/>
    <col min="6" max="6" width="19.42578125" style="4" customWidth="1"/>
    <col min="7" max="7" width="21.5703125" style="5" customWidth="1"/>
    <col min="8" max="8" width="15.28515625" style="6" customWidth="1"/>
    <col min="9" max="9" width="21.140625" style="6" customWidth="1"/>
    <col min="10" max="10" width="18.28515625" style="6" bestFit="1" customWidth="1"/>
    <col min="11" max="11" width="9.140625" style="6"/>
    <col min="12" max="12" width="10" style="6" bestFit="1" customWidth="1"/>
    <col min="13" max="16" width="9.140625" style="6"/>
    <col min="17" max="16384" width="9.140625" style="2"/>
  </cols>
  <sheetData>
    <row r="5" spans="1:6" ht="15.75">
      <c r="A5" s="1"/>
    </row>
    <row r="6" spans="1:6" ht="15.75">
      <c r="A6" s="1"/>
    </row>
    <row r="7" spans="1:6">
      <c r="A7" s="7"/>
    </row>
    <row r="8" spans="1:6">
      <c r="A8" s="8"/>
    </row>
    <row r="9" spans="1:6" ht="15.75">
      <c r="C9" s="9" t="s">
        <v>0</v>
      </c>
    </row>
    <row r="10" spans="1:6" ht="15.75">
      <c r="C10" s="9" t="s">
        <v>1</v>
      </c>
    </row>
    <row r="11" spans="1:6" ht="15.75">
      <c r="C11" s="9" t="s">
        <v>2</v>
      </c>
    </row>
    <row r="13" spans="1:6" ht="15.75">
      <c r="B13" s="10" t="s">
        <v>3</v>
      </c>
    </row>
    <row r="15" spans="1:6">
      <c r="B15" s="114" t="s">
        <v>4</v>
      </c>
      <c r="C15" s="114"/>
      <c r="D15" s="11" t="s">
        <v>5</v>
      </c>
      <c r="E15" s="11"/>
      <c r="F15" s="12"/>
    </row>
    <row r="16" spans="1:6">
      <c r="B16" s="11"/>
      <c r="C16" s="13"/>
      <c r="E16" s="14"/>
    </row>
    <row r="17" spans="1:6">
      <c r="B17" s="15" t="s">
        <v>152</v>
      </c>
      <c r="E17" s="14"/>
    </row>
    <row r="18" spans="1:6">
      <c r="B18" s="15"/>
      <c r="E18" s="16"/>
      <c r="F18" s="17"/>
    </row>
    <row r="19" spans="1:6">
      <c r="C19" s="18" t="s">
        <v>6</v>
      </c>
      <c r="E19" s="16"/>
      <c r="F19" s="17"/>
    </row>
    <row r="20" spans="1:6">
      <c r="C20" s="18"/>
      <c r="E20" s="16"/>
      <c r="F20" s="17"/>
    </row>
    <row r="21" spans="1:6">
      <c r="A21" s="19"/>
      <c r="B21" s="19"/>
      <c r="C21" s="20" t="s">
        <v>7</v>
      </c>
      <c r="D21" s="21" t="s">
        <v>8</v>
      </c>
      <c r="E21" s="16"/>
      <c r="F21" s="22"/>
    </row>
    <row r="22" spans="1:6">
      <c r="A22" s="19"/>
      <c r="B22" s="19"/>
      <c r="C22" s="20" t="s">
        <v>149</v>
      </c>
      <c r="D22" s="23">
        <v>41547</v>
      </c>
      <c r="E22" s="16"/>
      <c r="F22" s="22"/>
    </row>
    <row r="23" spans="1:6">
      <c r="A23" s="19"/>
      <c r="B23" s="24" t="s">
        <v>9</v>
      </c>
      <c r="C23" s="25"/>
      <c r="D23" s="26"/>
      <c r="E23" s="6"/>
      <c r="F23" s="27"/>
    </row>
    <row r="24" spans="1:6">
      <c r="A24" s="19">
        <v>1</v>
      </c>
      <c r="B24" s="19" t="s">
        <v>10</v>
      </c>
      <c r="C24" s="28">
        <v>164</v>
      </c>
      <c r="D24" s="28">
        <v>374</v>
      </c>
      <c r="E24" s="16"/>
      <c r="F24" s="17"/>
    </row>
    <row r="25" spans="1:6">
      <c r="A25" s="19">
        <v>2</v>
      </c>
      <c r="B25" s="19" t="s">
        <v>11</v>
      </c>
      <c r="C25" s="28">
        <v>0</v>
      </c>
      <c r="D25" s="28">
        <v>0</v>
      </c>
      <c r="E25" s="16"/>
      <c r="F25" s="17"/>
    </row>
    <row r="26" spans="1:6">
      <c r="A26" s="19">
        <v>3</v>
      </c>
      <c r="B26" s="19" t="s">
        <v>12</v>
      </c>
      <c r="C26" s="28">
        <v>0</v>
      </c>
      <c r="D26" s="28">
        <v>0</v>
      </c>
      <c r="E26" s="16"/>
      <c r="F26" s="17"/>
    </row>
    <row r="27" spans="1:6">
      <c r="A27" s="19">
        <v>4</v>
      </c>
      <c r="B27" s="19" t="s">
        <v>13</v>
      </c>
      <c r="C27" s="28">
        <v>2039</v>
      </c>
      <c r="D27" s="28">
        <v>2094</v>
      </c>
      <c r="E27" s="16"/>
      <c r="F27" s="17"/>
    </row>
    <row r="28" spans="1:6">
      <c r="A28" s="19">
        <v>5</v>
      </c>
      <c r="B28" s="19" t="s">
        <v>14</v>
      </c>
      <c r="C28" s="28">
        <v>0</v>
      </c>
      <c r="D28" s="28">
        <v>0</v>
      </c>
      <c r="E28" s="16"/>
      <c r="F28" s="17"/>
    </row>
    <row r="29" spans="1:6">
      <c r="A29" s="19">
        <v>6</v>
      </c>
      <c r="B29" s="19" t="s">
        <v>15</v>
      </c>
      <c r="C29" s="28">
        <v>0</v>
      </c>
      <c r="D29" s="28">
        <v>0</v>
      </c>
      <c r="E29" s="16"/>
      <c r="F29" s="17"/>
    </row>
    <row r="30" spans="1:6">
      <c r="A30" s="19">
        <v>7</v>
      </c>
      <c r="B30" s="19" t="s">
        <v>16</v>
      </c>
      <c r="C30" s="28">
        <v>0</v>
      </c>
      <c r="D30" s="28">
        <v>0</v>
      </c>
      <c r="E30" s="16"/>
      <c r="F30" s="17"/>
    </row>
    <row r="31" spans="1:6">
      <c r="A31" s="19">
        <v>8</v>
      </c>
      <c r="B31" s="19" t="s">
        <v>17</v>
      </c>
      <c r="C31" s="28">
        <v>0</v>
      </c>
      <c r="D31" s="28">
        <v>0</v>
      </c>
      <c r="E31" s="16"/>
      <c r="F31" s="17"/>
    </row>
    <row r="32" spans="1:6">
      <c r="A32" s="19">
        <v>9</v>
      </c>
      <c r="B32" s="19" t="s">
        <v>18</v>
      </c>
      <c r="C32" s="28">
        <v>0</v>
      </c>
      <c r="D32" s="28">
        <v>0</v>
      </c>
      <c r="E32" s="16"/>
      <c r="F32" s="17"/>
    </row>
    <row r="33" spans="1:16">
      <c r="A33" s="19">
        <v>10</v>
      </c>
      <c r="B33" s="19" t="s">
        <v>19</v>
      </c>
      <c r="C33" s="28">
        <v>0</v>
      </c>
      <c r="D33" s="28">
        <v>0</v>
      </c>
      <c r="E33" s="16"/>
      <c r="F33" s="17"/>
    </row>
    <row r="34" spans="1:16">
      <c r="A34" s="19">
        <v>11</v>
      </c>
      <c r="B34" s="19" t="s">
        <v>20</v>
      </c>
      <c r="C34" s="28"/>
      <c r="D34" s="28"/>
      <c r="E34" s="16"/>
      <c r="F34" s="17"/>
    </row>
    <row r="35" spans="1:16">
      <c r="A35" s="19"/>
      <c r="B35" s="19" t="s">
        <v>21</v>
      </c>
      <c r="C35" s="28">
        <v>8937</v>
      </c>
      <c r="D35" s="28">
        <v>7649</v>
      </c>
      <c r="E35" s="16"/>
      <c r="F35" s="17"/>
    </row>
    <row r="36" spans="1:16">
      <c r="A36" s="19">
        <v>12</v>
      </c>
      <c r="B36" s="19" t="s">
        <v>22</v>
      </c>
      <c r="C36" s="28">
        <v>3314</v>
      </c>
      <c r="D36" s="28">
        <v>2605</v>
      </c>
      <c r="E36" s="16"/>
      <c r="F36" s="17"/>
    </row>
    <row r="37" spans="1:16">
      <c r="A37" s="19">
        <v>13</v>
      </c>
      <c r="B37" s="19" t="s">
        <v>23</v>
      </c>
      <c r="C37" s="28">
        <v>0</v>
      </c>
      <c r="D37" s="28">
        <v>0</v>
      </c>
      <c r="E37" s="16"/>
      <c r="F37" s="17"/>
    </row>
    <row r="38" spans="1:16">
      <c r="A38" s="19">
        <v>14</v>
      </c>
      <c r="B38" s="19" t="s">
        <v>24</v>
      </c>
      <c r="C38" s="28">
        <v>0</v>
      </c>
      <c r="D38" s="28">
        <v>0</v>
      </c>
      <c r="E38" s="16"/>
      <c r="F38" s="17"/>
    </row>
    <row r="39" spans="1:16">
      <c r="A39" s="19">
        <v>15</v>
      </c>
      <c r="B39" s="19" t="s">
        <v>25</v>
      </c>
      <c r="C39" s="28">
        <v>533</v>
      </c>
      <c r="D39" s="28">
        <v>535</v>
      </c>
      <c r="E39" s="16"/>
      <c r="F39" s="17"/>
    </row>
    <row r="40" spans="1:16" s="15" customFormat="1">
      <c r="A40" s="24">
        <v>16</v>
      </c>
      <c r="B40" s="24" t="s">
        <v>26</v>
      </c>
      <c r="C40" s="29">
        <f>SUM(C24:C39)</f>
        <v>14987</v>
      </c>
      <c r="D40" s="29">
        <f>SUM(D24:D39)</f>
        <v>13257</v>
      </c>
      <c r="E40" s="16"/>
      <c r="F40" s="22"/>
      <c r="G40" s="30"/>
      <c r="H40" s="31"/>
      <c r="I40" s="31"/>
      <c r="J40" s="31"/>
      <c r="K40" s="31"/>
      <c r="L40" s="31"/>
      <c r="M40" s="31"/>
      <c r="N40" s="31"/>
      <c r="O40" s="31"/>
      <c r="P40" s="31"/>
    </row>
    <row r="41" spans="1:16">
      <c r="A41" s="19"/>
      <c r="B41" s="19"/>
      <c r="C41" s="25"/>
      <c r="E41" s="16"/>
      <c r="F41" s="17"/>
    </row>
    <row r="42" spans="1:16">
      <c r="A42" s="19"/>
      <c r="B42" s="24" t="s">
        <v>27</v>
      </c>
      <c r="C42" s="25"/>
      <c r="D42" s="25"/>
      <c r="E42" s="33"/>
      <c r="F42" s="34"/>
    </row>
    <row r="43" spans="1:16">
      <c r="A43" s="19">
        <v>17</v>
      </c>
      <c r="B43" s="19" t="s">
        <v>28</v>
      </c>
      <c r="C43" s="28">
        <v>553</v>
      </c>
      <c r="D43" s="28">
        <v>623</v>
      </c>
      <c r="E43" s="16"/>
      <c r="F43" s="17"/>
    </row>
    <row r="44" spans="1:16">
      <c r="A44" s="19">
        <v>18</v>
      </c>
      <c r="B44" s="19" t="s">
        <v>29</v>
      </c>
      <c r="C44" s="28">
        <v>9419</v>
      </c>
      <c r="D44" s="28">
        <v>9251</v>
      </c>
      <c r="E44" s="16"/>
      <c r="F44" s="17"/>
    </row>
    <row r="45" spans="1:16">
      <c r="A45" s="19">
        <v>19</v>
      </c>
      <c r="B45" s="19" t="s">
        <v>30</v>
      </c>
      <c r="C45" s="28">
        <v>0</v>
      </c>
      <c r="D45" s="28">
        <v>0</v>
      </c>
      <c r="E45" s="35"/>
      <c r="F45" s="17"/>
    </row>
    <row r="46" spans="1:16">
      <c r="A46" s="19">
        <v>20</v>
      </c>
      <c r="B46" s="19" t="s">
        <v>31</v>
      </c>
      <c r="C46" s="28">
        <v>185</v>
      </c>
      <c r="D46" s="28">
        <v>185</v>
      </c>
      <c r="E46" s="35"/>
      <c r="F46" s="17"/>
    </row>
    <row r="47" spans="1:16">
      <c r="A47" s="19">
        <v>21</v>
      </c>
      <c r="B47" s="19" t="s">
        <v>32</v>
      </c>
      <c r="C47" s="28">
        <v>0</v>
      </c>
      <c r="D47" s="28">
        <v>0</v>
      </c>
      <c r="E47" s="16"/>
      <c r="F47" s="17"/>
    </row>
    <row r="48" spans="1:16">
      <c r="A48" s="19">
        <v>22</v>
      </c>
      <c r="B48" s="19" t="s">
        <v>33</v>
      </c>
      <c r="C48" s="28">
        <v>0</v>
      </c>
      <c r="D48" s="28">
        <v>0</v>
      </c>
      <c r="E48" s="16"/>
      <c r="F48" s="111"/>
    </row>
    <row r="49" spans="1:16">
      <c r="A49" s="19">
        <v>23</v>
      </c>
      <c r="B49" s="19" t="s">
        <v>34</v>
      </c>
      <c r="C49" s="28">
        <v>-60</v>
      </c>
      <c r="D49" s="28">
        <v>76</v>
      </c>
      <c r="E49" s="16"/>
      <c r="F49" s="17"/>
    </row>
    <row r="50" spans="1:16">
      <c r="A50" s="19">
        <v>24</v>
      </c>
      <c r="B50" s="19" t="s">
        <v>35</v>
      </c>
      <c r="C50" s="28">
        <v>0</v>
      </c>
      <c r="D50" s="28">
        <v>0</v>
      </c>
      <c r="E50" s="16"/>
      <c r="F50" s="34"/>
    </row>
    <row r="51" spans="1:16">
      <c r="A51" s="19">
        <v>25</v>
      </c>
      <c r="B51" s="19" t="s">
        <v>36</v>
      </c>
      <c r="C51" s="28">
        <v>0</v>
      </c>
      <c r="D51" s="28">
        <v>0</v>
      </c>
      <c r="E51" s="16"/>
      <c r="F51" s="17"/>
    </row>
    <row r="52" spans="1:16">
      <c r="A52" s="19">
        <v>26</v>
      </c>
      <c r="B52" s="19" t="s">
        <v>37</v>
      </c>
      <c r="C52" s="28">
        <v>1767</v>
      </c>
      <c r="D52" s="28">
        <v>1439</v>
      </c>
      <c r="E52" s="16"/>
      <c r="F52" s="17"/>
    </row>
    <row r="53" spans="1:16">
      <c r="A53" s="19">
        <v>27</v>
      </c>
      <c r="B53" s="19" t="s">
        <v>38</v>
      </c>
      <c r="C53" s="28">
        <v>363</v>
      </c>
      <c r="D53" s="28">
        <v>-115</v>
      </c>
      <c r="E53" s="16"/>
      <c r="F53" s="17"/>
    </row>
    <row r="54" spans="1:16">
      <c r="A54" s="19">
        <v>28</v>
      </c>
      <c r="B54" s="19" t="s">
        <v>39</v>
      </c>
      <c r="C54" s="28">
        <v>1075</v>
      </c>
      <c r="D54" s="28">
        <v>150</v>
      </c>
      <c r="E54" s="16"/>
      <c r="F54" s="17"/>
    </row>
    <row r="55" spans="1:16" s="15" customFormat="1">
      <c r="A55" s="24">
        <v>29</v>
      </c>
      <c r="B55" s="24" t="s">
        <v>40</v>
      </c>
      <c r="C55" s="29">
        <f>SUM(C43:C54)</f>
        <v>13302</v>
      </c>
      <c r="D55" s="29">
        <f>SUM(D43:D54)</f>
        <v>11609</v>
      </c>
      <c r="E55" s="16"/>
      <c r="F55" s="22"/>
      <c r="G55" s="36"/>
      <c r="H55" s="31"/>
      <c r="I55" s="31"/>
      <c r="J55" s="31"/>
      <c r="K55" s="31"/>
      <c r="L55" s="31"/>
      <c r="M55" s="31"/>
      <c r="N55" s="31"/>
      <c r="O55" s="31"/>
      <c r="P55" s="31"/>
    </row>
    <row r="56" spans="1:16" s="15" customFormat="1">
      <c r="A56" s="24">
        <v>30</v>
      </c>
      <c r="B56" s="24" t="s">
        <v>41</v>
      </c>
      <c r="C56" s="109">
        <f>C40-C55</f>
        <v>1685</v>
      </c>
      <c r="D56" s="109">
        <f>D40-D55</f>
        <v>1648</v>
      </c>
      <c r="E56" s="16"/>
      <c r="F56" s="37"/>
      <c r="G56" s="30"/>
      <c r="H56" s="31"/>
      <c r="I56" s="31"/>
      <c r="J56" s="31"/>
      <c r="K56" s="31"/>
      <c r="L56" s="31"/>
      <c r="M56" s="31"/>
      <c r="N56" s="31"/>
      <c r="O56" s="31"/>
      <c r="P56" s="31"/>
    </row>
    <row r="57" spans="1:16">
      <c r="A57" s="19"/>
      <c r="B57" s="19"/>
      <c r="C57" s="25"/>
      <c r="D57" s="25"/>
      <c r="E57" s="16"/>
      <c r="F57" s="17"/>
    </row>
    <row r="58" spans="1:16" s="15" customFormat="1">
      <c r="A58" s="24"/>
      <c r="B58" s="24" t="s">
        <v>42</v>
      </c>
      <c r="C58" s="38"/>
      <c r="D58" s="38"/>
      <c r="E58" s="16"/>
      <c r="F58" s="37"/>
      <c r="G58" s="30"/>
      <c r="H58" s="31"/>
      <c r="I58" s="31"/>
      <c r="J58" s="31"/>
      <c r="K58" s="31"/>
      <c r="L58" s="31"/>
      <c r="M58" s="31"/>
      <c r="N58" s="31"/>
      <c r="O58" s="31"/>
      <c r="P58" s="31"/>
    </row>
    <row r="59" spans="1:16">
      <c r="A59" s="19">
        <v>31</v>
      </c>
      <c r="B59" s="19" t="s">
        <v>43</v>
      </c>
      <c r="C59" s="25">
        <v>722</v>
      </c>
      <c r="D59" s="25">
        <v>718</v>
      </c>
      <c r="E59" s="16"/>
      <c r="F59" s="17"/>
    </row>
    <row r="60" spans="1:16">
      <c r="A60" s="19">
        <v>32</v>
      </c>
      <c r="B60" s="19" t="s">
        <v>44</v>
      </c>
      <c r="C60" s="25">
        <v>316</v>
      </c>
      <c r="D60" s="25">
        <v>339</v>
      </c>
      <c r="E60" s="16"/>
      <c r="F60" s="17"/>
    </row>
    <row r="61" spans="1:16">
      <c r="A61" s="19">
        <v>33</v>
      </c>
      <c r="B61" s="19" t="s">
        <v>45</v>
      </c>
      <c r="C61" s="25">
        <v>334</v>
      </c>
      <c r="D61" s="25">
        <v>359</v>
      </c>
      <c r="E61" s="16"/>
      <c r="F61" s="17"/>
    </row>
    <row r="62" spans="1:16">
      <c r="A62" s="19">
        <v>34</v>
      </c>
      <c r="B62" s="19" t="s">
        <v>46</v>
      </c>
      <c r="C62" s="25">
        <v>313</v>
      </c>
      <c r="D62" s="25">
        <v>232</v>
      </c>
      <c r="E62" s="16"/>
      <c r="F62" s="17"/>
    </row>
    <row r="63" spans="1:16">
      <c r="A63" s="19">
        <v>35</v>
      </c>
      <c r="B63" s="19" t="s">
        <v>47</v>
      </c>
      <c r="C63" s="25">
        <v>0</v>
      </c>
      <c r="D63" s="25">
        <v>0</v>
      </c>
      <c r="E63" s="16"/>
      <c r="F63" s="17"/>
      <c r="G63" s="39"/>
    </row>
    <row r="64" spans="1:16">
      <c r="A64" s="19">
        <v>36</v>
      </c>
      <c r="B64" s="19" t="s">
        <v>48</v>
      </c>
      <c r="C64" s="25">
        <v>0</v>
      </c>
      <c r="D64" s="25">
        <v>0</v>
      </c>
      <c r="E64" s="16"/>
      <c r="F64" s="17"/>
    </row>
    <row r="65" spans="1:16" s="15" customFormat="1">
      <c r="A65" s="24">
        <v>37</v>
      </c>
      <c r="B65" s="24" t="s">
        <v>49</v>
      </c>
      <c r="C65" s="40">
        <f>SUM(C59:C64)</f>
        <v>1685</v>
      </c>
      <c r="D65" s="40">
        <f>SUM(D59:D64)</f>
        <v>1648</v>
      </c>
      <c r="E65" s="16"/>
      <c r="F65" s="22"/>
      <c r="G65" s="30"/>
      <c r="H65" s="31"/>
      <c r="I65" s="31"/>
      <c r="J65" s="31"/>
      <c r="K65" s="31"/>
      <c r="L65" s="31"/>
      <c r="M65" s="31"/>
      <c r="N65" s="31"/>
      <c r="O65" s="31"/>
      <c r="P65" s="31"/>
    </row>
    <row r="66" spans="1:16">
      <c r="A66" s="19">
        <v>38</v>
      </c>
      <c r="B66" s="19" t="s">
        <v>50</v>
      </c>
      <c r="C66" s="25">
        <v>0</v>
      </c>
      <c r="D66" s="25">
        <v>0</v>
      </c>
      <c r="E66" s="16"/>
      <c r="F66" s="17"/>
    </row>
    <row r="67" spans="1:16">
      <c r="A67" s="19">
        <v>39</v>
      </c>
      <c r="B67" s="19" t="s">
        <v>51</v>
      </c>
      <c r="C67" s="25">
        <v>465</v>
      </c>
      <c r="D67" s="25">
        <v>421</v>
      </c>
      <c r="E67" s="16"/>
      <c r="F67" s="17"/>
    </row>
    <row r="68" spans="1:16">
      <c r="A68" s="19">
        <v>40</v>
      </c>
      <c r="B68" s="19" t="s">
        <v>52</v>
      </c>
      <c r="C68" s="25">
        <v>271</v>
      </c>
      <c r="D68" s="25">
        <v>248</v>
      </c>
      <c r="E68" s="16"/>
      <c r="F68" s="17"/>
    </row>
    <row r="69" spans="1:16">
      <c r="A69" s="19">
        <v>41</v>
      </c>
      <c r="B69" s="19" t="s">
        <v>53</v>
      </c>
      <c r="C69" s="25">
        <v>0</v>
      </c>
      <c r="D69" s="25">
        <v>0</v>
      </c>
      <c r="E69" s="16"/>
      <c r="F69" s="17"/>
    </row>
    <row r="70" spans="1:16">
      <c r="A70" s="19"/>
      <c r="B70" s="19"/>
      <c r="C70" s="25"/>
      <c r="D70" s="26"/>
      <c r="E70" s="16"/>
      <c r="F70" s="17"/>
    </row>
    <row r="71" spans="1:16" s="15" customFormat="1">
      <c r="A71" s="24"/>
      <c r="B71" s="24" t="s">
        <v>54</v>
      </c>
      <c r="C71" s="38"/>
      <c r="D71" s="41"/>
      <c r="E71" s="16"/>
      <c r="F71" s="37"/>
      <c r="G71" s="30"/>
      <c r="H71" s="31"/>
      <c r="I71" s="31"/>
      <c r="J71" s="31"/>
      <c r="K71" s="31"/>
      <c r="L71" s="31"/>
      <c r="M71" s="31"/>
      <c r="N71" s="31"/>
      <c r="O71" s="31"/>
      <c r="P71" s="31"/>
    </row>
    <row r="72" spans="1:16">
      <c r="A72" s="19"/>
      <c r="B72" s="19" t="s">
        <v>55</v>
      </c>
      <c r="C72" s="42">
        <f>C65/C40</f>
        <v>0.11243077333689197</v>
      </c>
      <c r="D72" s="42">
        <f>D65/D40</f>
        <v>0.12431168439315078</v>
      </c>
      <c r="E72" s="16"/>
      <c r="F72" s="17"/>
    </row>
    <row r="73" spans="1:16">
      <c r="A73" s="19"/>
      <c r="B73" s="19" t="s">
        <v>56</v>
      </c>
      <c r="C73" s="42">
        <f>C67/(C68+C35+C63)</f>
        <v>5.0499565595134667E-2</v>
      </c>
      <c r="D73" s="42">
        <f>D67/(D68+D35+D63)</f>
        <v>5.3311384069899964E-2</v>
      </c>
      <c r="E73" s="16"/>
      <c r="F73" s="17"/>
    </row>
    <row r="74" spans="1:16">
      <c r="A74" s="19"/>
      <c r="B74" s="19" t="s">
        <v>57</v>
      </c>
      <c r="C74" s="44">
        <f>(C68+C35)/(C43+C44+C46)</f>
        <v>0.90656689967510096</v>
      </c>
      <c r="D74" s="44">
        <f>(D68+D35)/(D43+D44+D46)</f>
        <v>0.78506809822049906</v>
      </c>
      <c r="E74" s="16"/>
      <c r="F74" s="17"/>
    </row>
    <row r="75" spans="1:16">
      <c r="A75" s="19"/>
      <c r="B75" s="19" t="s">
        <v>58</v>
      </c>
      <c r="C75" s="42">
        <f>C35/C40</f>
        <v>0.59631680790018016</v>
      </c>
      <c r="D75" s="42">
        <f>D35/D40</f>
        <v>0.57697820019612278</v>
      </c>
      <c r="E75" s="16"/>
      <c r="F75" s="17"/>
    </row>
    <row r="76" spans="1:16">
      <c r="A76" s="19"/>
      <c r="B76" s="19" t="s">
        <v>59</v>
      </c>
      <c r="C76" s="42">
        <f>(C35+C27)/C40</f>
        <v>0.73236805231200375</v>
      </c>
      <c r="D76" s="42">
        <f>(D35+D27)/D40</f>
        <v>0.73493248849664328</v>
      </c>
      <c r="E76" s="16"/>
      <c r="F76" s="17"/>
    </row>
    <row r="77" spans="1:16">
      <c r="A77" s="19"/>
      <c r="B77" s="19" t="s">
        <v>60</v>
      </c>
      <c r="C77" s="42">
        <v>0.01</v>
      </c>
      <c r="D77" s="43">
        <v>0.03</v>
      </c>
      <c r="E77" s="16"/>
      <c r="F77" s="17"/>
      <c r="G77" s="5">
        <f>E90/10360</f>
        <v>0.20395752895752894</v>
      </c>
    </row>
    <row r="78" spans="1:16">
      <c r="A78" s="19"/>
      <c r="B78" s="19" t="s">
        <v>61</v>
      </c>
      <c r="C78" s="42">
        <f>(C40-D40)/D40</f>
        <v>0.13049709587387795</v>
      </c>
      <c r="D78" s="42">
        <v>3.0999999999999999E-3</v>
      </c>
      <c r="E78" s="16"/>
      <c r="F78" s="37"/>
    </row>
    <row r="79" spans="1:16">
      <c r="D79" s="8"/>
      <c r="E79" s="6"/>
      <c r="F79" s="17"/>
    </row>
    <row r="81" spans="1:10">
      <c r="B81" s="115" t="s">
        <v>151</v>
      </c>
      <c r="C81" s="115"/>
      <c r="D81" s="115"/>
      <c r="E81" s="115"/>
      <c r="F81" s="115"/>
    </row>
    <row r="82" spans="1:10">
      <c r="G82" s="45"/>
    </row>
    <row r="83" spans="1:10">
      <c r="B83" s="46"/>
      <c r="C83" s="18" t="s">
        <v>6</v>
      </c>
      <c r="G83" s="45"/>
    </row>
    <row r="84" spans="1:10">
      <c r="A84" s="19"/>
      <c r="B84" s="47"/>
      <c r="C84" s="48" t="s">
        <v>62</v>
      </c>
      <c r="D84" s="49" t="s">
        <v>63</v>
      </c>
      <c r="E84" s="50" t="s">
        <v>64</v>
      </c>
      <c r="F84" s="51" t="s">
        <v>63</v>
      </c>
      <c r="H84" s="52"/>
      <c r="I84" s="52"/>
      <c r="J84" s="52"/>
    </row>
    <row r="85" spans="1:10">
      <c r="A85" s="19"/>
      <c r="B85" s="47"/>
      <c r="C85" s="48" t="s">
        <v>65</v>
      </c>
      <c r="D85" s="49" t="s">
        <v>65</v>
      </c>
      <c r="E85" s="50" t="s">
        <v>66</v>
      </c>
      <c r="F85" s="51" t="s">
        <v>67</v>
      </c>
      <c r="H85" s="52"/>
      <c r="I85" s="52"/>
      <c r="J85" s="52"/>
    </row>
    <row r="86" spans="1:10">
      <c r="A86" s="19"/>
      <c r="B86" s="47"/>
      <c r="C86" s="25"/>
      <c r="D86" s="49" t="s">
        <v>68</v>
      </c>
      <c r="E86" s="26"/>
      <c r="F86" s="51" t="s">
        <v>68</v>
      </c>
      <c r="H86" s="53"/>
    </row>
    <row r="87" spans="1:10">
      <c r="A87" s="19"/>
      <c r="B87" s="47"/>
      <c r="C87" s="54">
        <v>41639</v>
      </c>
      <c r="D87" s="55">
        <v>41274</v>
      </c>
      <c r="E87" s="55">
        <v>41639</v>
      </c>
      <c r="F87" s="54">
        <v>41274</v>
      </c>
      <c r="H87" s="56"/>
      <c r="I87" s="56"/>
    </row>
    <row r="88" spans="1:10">
      <c r="A88" s="19">
        <v>1</v>
      </c>
      <c r="B88" s="47" t="s">
        <v>69</v>
      </c>
      <c r="C88" s="25">
        <v>765</v>
      </c>
      <c r="D88" s="32">
        <v>571</v>
      </c>
      <c r="E88" s="32">
        <v>2562</v>
      </c>
      <c r="F88" s="57">
        <v>1833</v>
      </c>
      <c r="G88" s="58"/>
      <c r="H88" s="59"/>
      <c r="I88" s="60"/>
      <c r="J88" s="59"/>
    </row>
    <row r="89" spans="1:10">
      <c r="A89" s="19">
        <v>2</v>
      </c>
      <c r="B89" s="47" t="s">
        <v>70</v>
      </c>
      <c r="C89" s="25">
        <v>132</v>
      </c>
      <c r="D89" s="32">
        <v>74</v>
      </c>
      <c r="E89" s="32">
        <v>449</v>
      </c>
      <c r="F89" s="57">
        <v>298</v>
      </c>
      <c r="G89" s="61"/>
      <c r="H89" s="60"/>
      <c r="I89" s="60"/>
      <c r="J89" s="59"/>
    </row>
    <row r="90" spans="1:10">
      <c r="A90" s="19">
        <v>3</v>
      </c>
      <c r="B90" s="62" t="s">
        <v>71</v>
      </c>
      <c r="C90" s="20">
        <f>C88-C89</f>
        <v>633</v>
      </c>
      <c r="D90" s="29">
        <f>D88-D89</f>
        <v>497</v>
      </c>
      <c r="E90" s="29">
        <f>E88-E89</f>
        <v>2113</v>
      </c>
      <c r="F90" s="63">
        <f>F88-F89</f>
        <v>1535</v>
      </c>
      <c r="G90" s="64"/>
      <c r="H90" s="60"/>
      <c r="I90" s="64"/>
      <c r="J90" s="59"/>
    </row>
    <row r="91" spans="1:10">
      <c r="A91" s="19">
        <v>4</v>
      </c>
      <c r="B91" s="47" t="s">
        <v>72</v>
      </c>
      <c r="C91" s="25">
        <v>0</v>
      </c>
      <c r="D91" s="32">
        <v>0</v>
      </c>
      <c r="E91" s="32">
        <v>0</v>
      </c>
      <c r="F91" s="57">
        <v>0</v>
      </c>
      <c r="G91" s="61"/>
      <c r="H91" s="60"/>
      <c r="I91" s="60"/>
      <c r="J91" s="59"/>
    </row>
    <row r="92" spans="1:10">
      <c r="A92" s="19">
        <v>5</v>
      </c>
      <c r="B92" s="47" t="s">
        <v>73</v>
      </c>
      <c r="C92" s="25"/>
      <c r="D92" s="32"/>
      <c r="F92" s="65"/>
      <c r="G92" s="110"/>
      <c r="H92" s="60"/>
      <c r="I92" s="60"/>
      <c r="J92" s="59"/>
    </row>
    <row r="93" spans="1:10">
      <c r="A93" s="19"/>
      <c r="B93" s="47" t="s">
        <v>74</v>
      </c>
      <c r="C93" s="25">
        <v>23</v>
      </c>
      <c r="D93" s="32">
        <v>0</v>
      </c>
      <c r="E93" s="32">
        <v>133</v>
      </c>
      <c r="F93" s="57">
        <v>96</v>
      </c>
      <c r="G93" s="61"/>
      <c r="H93" s="60"/>
      <c r="I93" s="60"/>
      <c r="J93" s="59"/>
    </row>
    <row r="94" spans="1:10">
      <c r="A94" s="19">
        <v>6</v>
      </c>
      <c r="B94" s="62" t="s">
        <v>75</v>
      </c>
      <c r="C94" s="20">
        <f>SUM(C95:C99)</f>
        <v>87</v>
      </c>
      <c r="D94" s="29">
        <f>SUM(D95:D99)</f>
        <v>112</v>
      </c>
      <c r="E94" s="29">
        <f>SUM(E95:E99)</f>
        <v>433</v>
      </c>
      <c r="F94" s="29">
        <f>SUM(F95:F99)</f>
        <v>257</v>
      </c>
      <c r="G94" s="64"/>
      <c r="H94" s="60"/>
      <c r="I94" s="64"/>
      <c r="J94" s="59"/>
    </row>
    <row r="95" spans="1:10">
      <c r="A95" s="19"/>
      <c r="B95" s="47" t="s">
        <v>76</v>
      </c>
      <c r="C95" s="25"/>
      <c r="D95" s="32"/>
      <c r="E95" s="32"/>
      <c r="F95" s="57"/>
      <c r="G95" s="61">
        <f>C90/10360</f>
        <v>6.1100386100386102E-2</v>
      </c>
      <c r="H95" s="60"/>
      <c r="I95" s="60"/>
      <c r="J95" s="59"/>
    </row>
    <row r="96" spans="1:10">
      <c r="A96" s="19"/>
      <c r="B96" s="47" t="s">
        <v>77</v>
      </c>
      <c r="C96" s="25">
        <v>0</v>
      </c>
      <c r="D96" s="32">
        <v>0</v>
      </c>
      <c r="E96" s="32"/>
      <c r="F96" s="57">
        <v>0</v>
      </c>
      <c r="G96" s="58"/>
      <c r="H96" s="59"/>
      <c r="I96" s="60"/>
      <c r="J96" s="59"/>
    </row>
    <row r="97" spans="1:11">
      <c r="A97" s="19"/>
      <c r="B97" s="47" t="s">
        <v>78</v>
      </c>
      <c r="C97" s="25">
        <v>48</v>
      </c>
      <c r="D97" s="32">
        <v>39</v>
      </c>
      <c r="E97" s="32">
        <v>212</v>
      </c>
      <c r="F97" s="57">
        <v>132</v>
      </c>
      <c r="G97" s="61"/>
      <c r="H97" s="60"/>
      <c r="I97" s="60"/>
      <c r="J97" s="59"/>
    </row>
    <row r="98" spans="1:11">
      <c r="A98" s="19"/>
      <c r="B98" s="47" t="s">
        <v>79</v>
      </c>
      <c r="C98" s="25"/>
      <c r="D98" s="32">
        <v>0</v>
      </c>
      <c r="E98" s="32">
        <v>0</v>
      </c>
      <c r="F98" s="57">
        <v>0</v>
      </c>
      <c r="G98" s="61"/>
      <c r="H98" s="60"/>
      <c r="I98" s="60"/>
      <c r="J98" s="59"/>
    </row>
    <row r="99" spans="1:11">
      <c r="A99" s="19"/>
      <c r="B99" s="47" t="s">
        <v>80</v>
      </c>
      <c r="C99" s="25">
        <v>39</v>
      </c>
      <c r="D99" s="32">
        <v>73</v>
      </c>
      <c r="E99" s="32">
        <v>221</v>
      </c>
      <c r="F99" s="57">
        <v>125</v>
      </c>
      <c r="G99" s="61"/>
      <c r="H99" s="60"/>
      <c r="I99" s="60"/>
      <c r="J99" s="59"/>
    </row>
    <row r="100" spans="1:11">
      <c r="A100" s="19">
        <v>7</v>
      </c>
      <c r="B100" s="62" t="s">
        <v>81</v>
      </c>
      <c r="C100" s="20">
        <f>SUM(C101:C104)</f>
        <v>616</v>
      </c>
      <c r="D100" s="29">
        <f>SUM(D101:D104)</f>
        <v>466</v>
      </c>
      <c r="E100" s="29">
        <f>SUM(E101:E104)</f>
        <v>2100</v>
      </c>
      <c r="F100" s="63">
        <f>SUM(F101:F104)</f>
        <v>1484</v>
      </c>
      <c r="G100" s="66"/>
      <c r="H100" s="60"/>
      <c r="I100" s="64"/>
      <c r="J100" s="59"/>
    </row>
    <row r="101" spans="1:11">
      <c r="A101" s="19"/>
      <c r="B101" s="47" t="s">
        <v>82</v>
      </c>
      <c r="C101" s="25">
        <v>195</v>
      </c>
      <c r="D101" s="32">
        <v>177</v>
      </c>
      <c r="E101" s="32">
        <v>792</v>
      </c>
      <c r="F101" s="57">
        <v>670</v>
      </c>
      <c r="G101" s="61"/>
      <c r="H101" s="64"/>
      <c r="I101" s="60"/>
      <c r="J101" s="59"/>
    </row>
    <row r="102" spans="1:11">
      <c r="A102" s="19"/>
      <c r="B102" s="47" t="s">
        <v>83</v>
      </c>
      <c r="C102" s="25">
        <v>22</v>
      </c>
      <c r="D102" s="32">
        <v>13</v>
      </c>
      <c r="E102" s="32">
        <v>96</v>
      </c>
      <c r="F102" s="57">
        <v>62</v>
      </c>
      <c r="G102" s="61"/>
      <c r="H102" s="60"/>
      <c r="I102" s="60"/>
      <c r="J102" s="59"/>
    </row>
    <row r="103" spans="1:11">
      <c r="A103" s="19"/>
      <c r="B103" s="47" t="s">
        <v>84</v>
      </c>
      <c r="C103" s="25">
        <v>399</v>
      </c>
      <c r="D103" s="32">
        <v>276</v>
      </c>
      <c r="E103" s="32">
        <v>1212</v>
      </c>
      <c r="F103" s="57">
        <v>752</v>
      </c>
      <c r="G103" s="61"/>
      <c r="H103" s="60"/>
      <c r="I103" s="60"/>
      <c r="J103" s="59"/>
    </row>
    <row r="104" spans="1:11">
      <c r="A104" s="19"/>
      <c r="B104" s="67" t="s">
        <v>85</v>
      </c>
      <c r="C104" s="25">
        <v>0</v>
      </c>
      <c r="D104" s="32">
        <v>0</v>
      </c>
      <c r="E104" s="32">
        <v>0</v>
      </c>
      <c r="F104" s="57">
        <v>0</v>
      </c>
      <c r="G104" s="68"/>
      <c r="H104" s="60"/>
      <c r="I104" s="60"/>
      <c r="J104" s="59"/>
    </row>
    <row r="105" spans="1:11">
      <c r="A105" s="19">
        <v>8</v>
      </c>
      <c r="B105" s="62" t="s">
        <v>86</v>
      </c>
      <c r="C105" s="20">
        <f>C90+C94-C100-C93</f>
        <v>81</v>
      </c>
      <c r="D105" s="29">
        <f>D90+D94-D100-D93</f>
        <v>143</v>
      </c>
      <c r="E105" s="20">
        <f>E90+E94-E100-E93</f>
        <v>313</v>
      </c>
      <c r="F105" s="20">
        <f>F90+F94-F100-F93</f>
        <v>212</v>
      </c>
      <c r="G105" s="64"/>
      <c r="H105" s="59"/>
      <c r="I105" s="60"/>
      <c r="J105" s="59"/>
    </row>
    <row r="106" spans="1:11">
      <c r="A106" s="19">
        <v>9</v>
      </c>
      <c r="B106" s="47" t="s">
        <v>87</v>
      </c>
      <c r="C106" s="25"/>
      <c r="D106" s="29">
        <v>0</v>
      </c>
      <c r="E106" s="32">
        <v>0</v>
      </c>
      <c r="F106" s="57">
        <v>0</v>
      </c>
      <c r="G106" s="61"/>
      <c r="H106" s="60"/>
      <c r="I106" s="64"/>
      <c r="J106" s="59"/>
    </row>
    <row r="107" spans="1:11">
      <c r="A107" s="19">
        <v>10</v>
      </c>
      <c r="B107" s="62" t="s">
        <v>88</v>
      </c>
      <c r="C107" s="32">
        <f>C105-C106</f>
        <v>81</v>
      </c>
      <c r="D107" s="32">
        <f>D105-D106</f>
        <v>143</v>
      </c>
      <c r="E107" s="32">
        <f>E105-E106</f>
        <v>313</v>
      </c>
      <c r="F107" s="107">
        <f>F105-F106</f>
        <v>212</v>
      </c>
      <c r="G107" s="64"/>
      <c r="H107" s="60"/>
      <c r="I107" s="60"/>
      <c r="J107" s="59"/>
    </row>
    <row r="108" spans="1:11">
      <c r="A108" s="19">
        <v>11</v>
      </c>
      <c r="B108" s="47" t="s">
        <v>89</v>
      </c>
      <c r="C108" s="69">
        <v>38</v>
      </c>
      <c r="D108" s="29">
        <v>34</v>
      </c>
      <c r="E108" s="70">
        <v>38</v>
      </c>
      <c r="F108" s="71">
        <v>34</v>
      </c>
      <c r="G108" s="58"/>
      <c r="H108" s="59"/>
      <c r="I108" s="64"/>
      <c r="J108" s="59"/>
    </row>
    <row r="109" spans="1:11">
      <c r="A109" s="19">
        <v>12</v>
      </c>
      <c r="B109" s="47" t="s">
        <v>90</v>
      </c>
      <c r="C109" s="69">
        <v>49</v>
      </c>
      <c r="D109" s="70">
        <v>81</v>
      </c>
      <c r="E109" s="70">
        <v>75</v>
      </c>
      <c r="F109" s="108">
        <v>64</v>
      </c>
      <c r="G109" s="61"/>
      <c r="H109" s="60"/>
      <c r="I109" s="72"/>
      <c r="J109" s="59"/>
      <c r="K109" s="73"/>
    </row>
    <row r="110" spans="1:11">
      <c r="A110" s="19">
        <v>13</v>
      </c>
      <c r="B110" s="47" t="s">
        <v>91</v>
      </c>
      <c r="C110" s="69">
        <v>0</v>
      </c>
      <c r="D110" s="70">
        <v>0</v>
      </c>
      <c r="E110" s="70">
        <v>0</v>
      </c>
      <c r="F110" s="71">
        <v>0</v>
      </c>
      <c r="G110" s="61"/>
      <c r="H110" s="60"/>
      <c r="I110" s="72"/>
      <c r="J110" s="59"/>
    </row>
    <row r="111" spans="1:11">
      <c r="A111" s="19">
        <v>14</v>
      </c>
      <c r="B111" s="47" t="s">
        <v>92</v>
      </c>
      <c r="C111" s="69">
        <v>1</v>
      </c>
      <c r="D111" s="70">
        <v>1</v>
      </c>
      <c r="E111" s="70">
        <v>1</v>
      </c>
      <c r="F111" s="71">
        <v>1</v>
      </c>
      <c r="G111" s="74"/>
      <c r="H111" s="60"/>
      <c r="I111" s="72"/>
      <c r="J111" s="59"/>
    </row>
    <row r="112" spans="1:11">
      <c r="A112" s="19"/>
      <c r="B112" s="47"/>
      <c r="C112" s="69"/>
      <c r="D112" s="70"/>
      <c r="E112" s="70"/>
      <c r="F112" s="75"/>
      <c r="G112" s="61"/>
      <c r="H112" s="60"/>
      <c r="I112" s="72"/>
      <c r="J112" s="59"/>
    </row>
    <row r="113" spans="1:17">
      <c r="A113" s="19"/>
      <c r="B113" s="24" t="s">
        <v>93</v>
      </c>
      <c r="C113" s="69"/>
      <c r="D113" s="70"/>
      <c r="E113" s="76"/>
      <c r="F113" s="75"/>
      <c r="G113" s="77"/>
      <c r="H113" s="60"/>
      <c r="I113" s="72"/>
      <c r="J113" s="59"/>
    </row>
    <row r="114" spans="1:17">
      <c r="A114" s="19"/>
      <c r="B114" s="47" t="s">
        <v>94</v>
      </c>
      <c r="C114" s="44">
        <f>(C105*2)/(C40+D40)</f>
        <v>5.7357314827928057E-3</v>
      </c>
      <c r="D114" s="78">
        <v>1.43E-2</v>
      </c>
      <c r="E114" s="78">
        <f>E105*2/(C40+D40)</f>
        <v>2.2163999433508001E-2</v>
      </c>
      <c r="F114" s="79">
        <v>2.1299999999999999E-2</v>
      </c>
      <c r="G114" s="61"/>
      <c r="H114" s="60"/>
      <c r="I114" s="80"/>
      <c r="J114" s="59"/>
    </row>
    <row r="115" spans="1:17">
      <c r="A115" s="19"/>
      <c r="B115" s="47" t="s">
        <v>95</v>
      </c>
      <c r="C115" s="44">
        <f>(C105*2)/(D65+C65)</f>
        <v>4.8604860486048604E-2</v>
      </c>
      <c r="D115" s="78">
        <v>0.1226</v>
      </c>
      <c r="E115" s="44">
        <f>(E105*2)/(C65+D65)</f>
        <v>0.18781878187818782</v>
      </c>
      <c r="F115" s="79">
        <v>0.1827</v>
      </c>
      <c r="G115" s="61"/>
      <c r="H115" s="60"/>
      <c r="I115" s="81"/>
      <c r="J115" s="59"/>
    </row>
    <row r="116" spans="1:17">
      <c r="A116" s="19"/>
      <c r="B116" s="47" t="s">
        <v>96</v>
      </c>
      <c r="C116" s="44">
        <f>C100/(C88+C94)</f>
        <v>0.72300469483568075</v>
      </c>
      <c r="D116" s="78">
        <v>0.68230000000000002</v>
      </c>
      <c r="E116" s="78">
        <f>E100/(E88+E94)</f>
        <v>0.70116861435726208</v>
      </c>
      <c r="F116" s="79">
        <v>0.71020000000000005</v>
      </c>
      <c r="G116" s="61"/>
      <c r="H116" s="60"/>
      <c r="I116" s="81"/>
      <c r="J116" s="59"/>
    </row>
    <row r="117" spans="1:17">
      <c r="A117" s="19"/>
      <c r="B117" s="47" t="s">
        <v>97</v>
      </c>
      <c r="C117" s="69"/>
      <c r="D117" s="78"/>
      <c r="E117" s="78"/>
      <c r="F117" s="79"/>
      <c r="G117" s="61"/>
      <c r="H117" s="60"/>
      <c r="I117" s="81"/>
      <c r="J117" s="59"/>
    </row>
    <row r="118" spans="1:17">
      <c r="A118" s="19"/>
      <c r="B118" s="47" t="s">
        <v>98</v>
      </c>
      <c r="C118" s="44">
        <v>6.1100000000000002E-2</v>
      </c>
      <c r="D118" s="78">
        <v>6.5600000000000006E-2</v>
      </c>
      <c r="E118" s="78">
        <v>0.20399999999999999</v>
      </c>
      <c r="F118" s="79">
        <v>0.20269999999999999</v>
      </c>
      <c r="G118" s="82"/>
      <c r="H118" s="60"/>
      <c r="I118" s="81"/>
      <c r="J118" s="59"/>
    </row>
    <row r="119" spans="1:17">
      <c r="A119" s="19"/>
      <c r="B119" s="47"/>
      <c r="C119" s="25"/>
      <c r="D119" s="19"/>
      <c r="E119" s="19"/>
      <c r="F119" s="83"/>
      <c r="G119" s="58"/>
      <c r="H119" s="59"/>
      <c r="I119" s="81"/>
      <c r="J119" s="59"/>
    </row>
    <row r="120" spans="1:17">
      <c r="G120" s="84"/>
      <c r="H120" s="60"/>
      <c r="I120" s="60"/>
      <c r="J120" s="73"/>
    </row>
    <row r="121" spans="1:17" ht="14.25" customHeight="1">
      <c r="G121" s="84"/>
      <c r="H121" s="60"/>
      <c r="I121" s="60"/>
      <c r="J121" s="73"/>
    </row>
    <row r="122" spans="1:17">
      <c r="B122" s="116" t="s">
        <v>150</v>
      </c>
      <c r="C122" s="116"/>
      <c r="D122" s="116"/>
      <c r="E122" s="116"/>
      <c r="F122" s="116"/>
      <c r="G122" s="85"/>
      <c r="H122" s="61"/>
      <c r="I122" s="60"/>
      <c r="J122" s="59"/>
      <c r="K122" s="73"/>
      <c r="Q122" s="6"/>
    </row>
    <row r="123" spans="1:17">
      <c r="G123" s="61"/>
      <c r="H123" s="60"/>
      <c r="I123" s="60"/>
      <c r="J123" s="73"/>
    </row>
    <row r="124" spans="1:17">
      <c r="B124" s="86"/>
      <c r="C124" s="87" t="s">
        <v>99</v>
      </c>
      <c r="G124" s="61"/>
      <c r="H124" s="60"/>
      <c r="I124" s="60"/>
      <c r="J124" s="73"/>
    </row>
    <row r="125" spans="1:17">
      <c r="B125" s="86"/>
      <c r="C125" s="88"/>
      <c r="D125" s="89"/>
      <c r="G125" s="61"/>
      <c r="H125" s="60"/>
      <c r="I125" s="60"/>
      <c r="J125" s="73"/>
    </row>
    <row r="126" spans="1:17">
      <c r="A126" s="19"/>
      <c r="B126" s="90"/>
      <c r="C126" s="88" t="s">
        <v>7</v>
      </c>
      <c r="D126" s="89" t="s">
        <v>8</v>
      </c>
      <c r="G126" s="61"/>
      <c r="H126" s="60"/>
      <c r="I126" s="60"/>
      <c r="J126" s="73"/>
    </row>
    <row r="127" spans="1:17">
      <c r="A127" s="19"/>
      <c r="B127" s="19"/>
      <c r="C127" s="88" t="s">
        <v>149</v>
      </c>
      <c r="D127" s="89" t="s">
        <v>148</v>
      </c>
      <c r="G127" s="61"/>
      <c r="H127" s="60"/>
      <c r="I127" s="60"/>
      <c r="J127" s="73"/>
    </row>
    <row r="128" spans="1:17">
      <c r="A128" s="91" t="s">
        <v>100</v>
      </c>
      <c r="B128" s="91" t="s">
        <v>101</v>
      </c>
      <c r="C128" s="25"/>
      <c r="D128" s="26"/>
      <c r="G128" s="61"/>
      <c r="H128" s="60"/>
      <c r="I128" s="60"/>
      <c r="J128" s="73"/>
    </row>
    <row r="129" spans="1:10">
      <c r="A129" s="19"/>
      <c r="B129" s="19" t="s">
        <v>102</v>
      </c>
      <c r="C129" s="28">
        <f>E105</f>
        <v>313</v>
      </c>
      <c r="D129" s="28">
        <v>231</v>
      </c>
      <c r="G129" s="61"/>
      <c r="H129" s="60"/>
      <c r="I129" s="60"/>
      <c r="J129" s="73"/>
    </row>
    <row r="130" spans="1:10">
      <c r="A130" s="19"/>
      <c r="B130" s="19" t="s">
        <v>103</v>
      </c>
      <c r="C130" s="28"/>
      <c r="D130" s="28"/>
      <c r="G130" s="61"/>
      <c r="H130" s="60"/>
      <c r="I130" s="60"/>
      <c r="J130" s="73"/>
    </row>
    <row r="131" spans="1:10">
      <c r="A131" s="19"/>
      <c r="B131" s="92" t="s">
        <v>104</v>
      </c>
      <c r="C131" s="28">
        <v>81</v>
      </c>
      <c r="D131" s="28">
        <v>54</v>
      </c>
      <c r="F131" s="12"/>
      <c r="G131" s="61"/>
      <c r="H131" s="60"/>
      <c r="I131" s="60"/>
      <c r="J131" s="73"/>
    </row>
    <row r="132" spans="1:10">
      <c r="A132" s="19"/>
      <c r="B132" s="92" t="s">
        <v>105</v>
      </c>
      <c r="C132" s="28">
        <v>-1288</v>
      </c>
      <c r="D132" s="28">
        <v>-88</v>
      </c>
      <c r="G132" s="61"/>
      <c r="H132" s="60"/>
      <c r="I132" s="60"/>
      <c r="J132" s="73"/>
    </row>
    <row r="133" spans="1:10">
      <c r="A133" s="19"/>
      <c r="B133" s="92" t="s">
        <v>106</v>
      </c>
      <c r="C133" s="28">
        <v>0</v>
      </c>
      <c r="D133" s="28">
        <v>0</v>
      </c>
      <c r="G133" s="61"/>
      <c r="H133" s="60"/>
      <c r="I133" s="60"/>
      <c r="J133" s="73"/>
    </row>
    <row r="134" spans="1:10">
      <c r="A134" s="19"/>
      <c r="B134" s="92" t="s">
        <v>107</v>
      </c>
      <c r="C134" s="28">
        <v>98</v>
      </c>
      <c r="D134" s="28">
        <v>323</v>
      </c>
      <c r="G134" s="77"/>
      <c r="H134" s="93"/>
      <c r="I134" s="60"/>
      <c r="J134" s="93"/>
    </row>
    <row r="135" spans="1:10">
      <c r="A135" s="19"/>
      <c r="B135" s="92" t="s">
        <v>108</v>
      </c>
      <c r="C135" s="28">
        <v>0</v>
      </c>
      <c r="D135" s="28">
        <v>0</v>
      </c>
      <c r="G135" s="58"/>
      <c r="H135" s="60"/>
      <c r="I135" s="60"/>
      <c r="J135" s="73"/>
    </row>
    <row r="136" spans="1:10">
      <c r="A136" s="19"/>
      <c r="B136" s="19" t="s">
        <v>109</v>
      </c>
      <c r="C136" s="28">
        <v>0</v>
      </c>
      <c r="D136" s="28">
        <v>0</v>
      </c>
      <c r="G136" s="61"/>
      <c r="H136" s="60"/>
      <c r="I136" s="60"/>
      <c r="J136" s="73"/>
    </row>
    <row r="137" spans="1:10">
      <c r="A137" s="19"/>
      <c r="B137" s="92" t="s">
        <v>110</v>
      </c>
      <c r="C137" s="28">
        <f>479-136</f>
        <v>343</v>
      </c>
      <c r="D137" s="28">
        <v>-300</v>
      </c>
      <c r="G137" s="61"/>
      <c r="H137" s="60"/>
      <c r="I137" s="93"/>
      <c r="J137" s="73"/>
    </row>
    <row r="138" spans="1:10">
      <c r="A138" s="19"/>
      <c r="B138" s="92" t="s">
        <v>111</v>
      </c>
      <c r="C138" s="28">
        <v>-673</v>
      </c>
      <c r="D138" s="28">
        <v>589</v>
      </c>
      <c r="G138" s="61"/>
      <c r="H138" s="60"/>
      <c r="I138" s="60"/>
      <c r="J138" s="73"/>
    </row>
    <row r="139" spans="1:10">
      <c r="A139" s="19"/>
      <c r="B139" s="92" t="s">
        <v>112</v>
      </c>
      <c r="C139" s="28">
        <v>-48</v>
      </c>
      <c r="D139" s="28">
        <v>-23</v>
      </c>
      <c r="G139" s="77"/>
      <c r="H139" s="60"/>
      <c r="I139" s="60"/>
      <c r="J139" s="73"/>
    </row>
    <row r="140" spans="1:10">
      <c r="A140" s="19"/>
      <c r="B140" s="92" t="s">
        <v>113</v>
      </c>
      <c r="C140" s="28">
        <v>0</v>
      </c>
      <c r="D140" s="28">
        <v>0</v>
      </c>
      <c r="E140" s="14"/>
      <c r="G140" s="58"/>
      <c r="H140" s="59"/>
      <c r="I140" s="60"/>
      <c r="J140" s="59"/>
    </row>
    <row r="141" spans="1:10">
      <c r="A141" s="19"/>
      <c r="B141" s="91" t="s">
        <v>114</v>
      </c>
      <c r="C141" s="94">
        <f>SUM(C129:C140)</f>
        <v>-1174</v>
      </c>
      <c r="D141" s="94">
        <f>SUM(D129:D140)</f>
        <v>786</v>
      </c>
      <c r="E141" s="95"/>
      <c r="G141" s="61"/>
      <c r="H141" s="60"/>
      <c r="I141" s="60"/>
      <c r="J141" s="73"/>
    </row>
    <row r="142" spans="1:10">
      <c r="A142" s="19"/>
      <c r="B142" s="91"/>
      <c r="C142" s="25"/>
      <c r="D142" s="32"/>
      <c r="G142" s="58"/>
      <c r="H142" s="59"/>
      <c r="I142" s="60"/>
      <c r="J142" s="59"/>
    </row>
    <row r="143" spans="1:10">
      <c r="A143" s="91" t="s">
        <v>115</v>
      </c>
      <c r="B143" s="91" t="s">
        <v>116</v>
      </c>
      <c r="C143" s="25"/>
      <c r="D143" s="32"/>
      <c r="I143" s="59"/>
    </row>
    <row r="144" spans="1:10">
      <c r="A144" s="19"/>
      <c r="B144" s="19" t="s">
        <v>117</v>
      </c>
      <c r="C144" s="25">
        <v>0</v>
      </c>
      <c r="D144" s="25">
        <v>0</v>
      </c>
      <c r="F144" s="96"/>
      <c r="I144" s="60"/>
    </row>
    <row r="145" spans="1:9">
      <c r="A145" s="19"/>
      <c r="B145" s="19" t="s">
        <v>118</v>
      </c>
      <c r="C145" s="25">
        <v>-20</v>
      </c>
      <c r="D145" s="25">
        <v>-131</v>
      </c>
      <c r="I145" s="59"/>
    </row>
    <row r="146" spans="1:9">
      <c r="A146" s="19"/>
      <c r="B146" s="19" t="s">
        <v>119</v>
      </c>
      <c r="C146" s="25">
        <v>0</v>
      </c>
      <c r="D146" s="25">
        <v>0</v>
      </c>
    </row>
    <row r="147" spans="1:9">
      <c r="A147" s="19"/>
      <c r="B147" s="19" t="s">
        <v>120</v>
      </c>
      <c r="C147" s="25">
        <v>0</v>
      </c>
      <c r="D147" s="25">
        <v>0</v>
      </c>
    </row>
    <row r="148" spans="1:9">
      <c r="A148" s="19"/>
      <c r="B148" s="19" t="s">
        <v>121</v>
      </c>
      <c r="C148" s="25">
        <v>0</v>
      </c>
      <c r="D148" s="25">
        <v>0</v>
      </c>
    </row>
    <row r="149" spans="1:9">
      <c r="A149" s="19"/>
      <c r="B149" s="19" t="s">
        <v>122</v>
      </c>
      <c r="C149" s="25">
        <v>0</v>
      </c>
      <c r="D149" s="25">
        <v>0</v>
      </c>
    </row>
    <row r="150" spans="1:9">
      <c r="A150" s="19"/>
      <c r="B150" s="91" t="s">
        <v>123</v>
      </c>
      <c r="C150" s="20">
        <f>SUM(C144:C149)</f>
        <v>-20</v>
      </c>
      <c r="D150" s="20">
        <f>SUM(D144:D149)</f>
        <v>-131</v>
      </c>
    </row>
    <row r="151" spans="1:9">
      <c r="A151" s="19"/>
      <c r="B151" s="91"/>
      <c r="C151" s="25"/>
      <c r="D151" s="26"/>
    </row>
    <row r="152" spans="1:9">
      <c r="A152" s="91" t="s">
        <v>124</v>
      </c>
      <c r="B152" s="91" t="s">
        <v>125</v>
      </c>
      <c r="C152" s="25"/>
      <c r="D152" s="26"/>
    </row>
    <row r="153" spans="1:9">
      <c r="A153" s="19"/>
      <c r="B153" s="19" t="s">
        <v>126</v>
      </c>
      <c r="C153" s="25">
        <v>0</v>
      </c>
      <c r="D153" s="25">
        <v>0</v>
      </c>
    </row>
    <row r="154" spans="1:9">
      <c r="A154" s="19"/>
      <c r="B154" s="19" t="s">
        <v>127</v>
      </c>
      <c r="C154" s="25">
        <v>0</v>
      </c>
      <c r="D154" s="25">
        <v>0</v>
      </c>
      <c r="F154" s="12"/>
    </row>
    <row r="155" spans="1:9">
      <c r="A155" s="19"/>
      <c r="B155" s="19" t="s">
        <v>128</v>
      </c>
      <c r="C155" s="25">
        <v>4</v>
      </c>
      <c r="D155" s="25">
        <v>77</v>
      </c>
    </row>
    <row r="156" spans="1:9">
      <c r="A156" s="19"/>
      <c r="B156" s="19" t="s">
        <v>129</v>
      </c>
      <c r="C156" s="25">
        <v>0</v>
      </c>
      <c r="D156" s="25">
        <v>0</v>
      </c>
    </row>
    <row r="157" spans="1:9">
      <c r="A157" s="19"/>
      <c r="B157" s="19" t="s">
        <v>130</v>
      </c>
      <c r="C157" s="25">
        <v>925</v>
      </c>
      <c r="D157" s="25">
        <v>-242</v>
      </c>
      <c r="E157" s="14"/>
    </row>
    <row r="158" spans="1:9">
      <c r="A158" s="19"/>
      <c r="B158" s="97" t="s">
        <v>131</v>
      </c>
      <c r="C158" s="25">
        <v>0</v>
      </c>
      <c r="D158" s="25">
        <v>0</v>
      </c>
    </row>
    <row r="159" spans="1:9">
      <c r="A159" s="19"/>
      <c r="B159" s="91" t="s">
        <v>132</v>
      </c>
      <c r="C159" s="98">
        <f>SUM(C153:C158)</f>
        <v>929</v>
      </c>
      <c r="D159" s="98">
        <f>SUM(D153:D158)</f>
        <v>-165</v>
      </c>
    </row>
    <row r="160" spans="1:9">
      <c r="A160" s="19"/>
      <c r="B160" s="19"/>
      <c r="C160" s="25"/>
      <c r="D160" s="26"/>
    </row>
    <row r="161" spans="1:6">
      <c r="A161" s="91" t="s">
        <v>133</v>
      </c>
      <c r="B161" s="91" t="s">
        <v>134</v>
      </c>
      <c r="C161" s="25"/>
      <c r="D161" s="26"/>
      <c r="E161" s="14"/>
    </row>
    <row r="162" spans="1:6">
      <c r="A162" s="19"/>
      <c r="B162" s="19" t="s">
        <v>135</v>
      </c>
      <c r="C162" s="25"/>
      <c r="D162" s="26"/>
      <c r="F162" s="99"/>
    </row>
    <row r="163" spans="1:6">
      <c r="A163" s="19"/>
      <c r="B163" s="19" t="s">
        <v>136</v>
      </c>
      <c r="C163" s="25">
        <f>C141+C150+C159</f>
        <v>-265</v>
      </c>
      <c r="D163" s="25">
        <f>D141+D150+D159</f>
        <v>490</v>
      </c>
      <c r="E163" s="14"/>
    </row>
    <row r="164" spans="1:6">
      <c r="A164" s="19"/>
      <c r="B164" s="19" t="s">
        <v>137</v>
      </c>
      <c r="C164" s="25"/>
      <c r="D164" s="26"/>
    </row>
    <row r="165" spans="1:6">
      <c r="A165" s="19"/>
      <c r="B165" s="19" t="s">
        <v>65</v>
      </c>
      <c r="C165" s="57">
        <f>D167</f>
        <v>2468</v>
      </c>
      <c r="D165" s="32">
        <v>1978</v>
      </c>
      <c r="F165" s="99"/>
    </row>
    <row r="166" spans="1:6">
      <c r="A166" s="19"/>
      <c r="B166" s="19" t="s">
        <v>138</v>
      </c>
      <c r="C166" s="25"/>
      <c r="D166" s="26"/>
      <c r="E166" s="14"/>
      <c r="F166" s="12"/>
    </row>
    <row r="167" spans="1:6">
      <c r="A167" s="19"/>
      <c r="B167" s="19" t="s">
        <v>65</v>
      </c>
      <c r="C167" s="94">
        <f>C163+C165</f>
        <v>2203</v>
      </c>
      <c r="D167" s="29">
        <f>D163+D165</f>
        <v>2468</v>
      </c>
      <c r="E167" s="14"/>
      <c r="F167" s="12"/>
    </row>
    <row r="168" spans="1:6">
      <c r="A168" s="19"/>
      <c r="B168" s="19"/>
      <c r="C168" s="25"/>
      <c r="D168" s="19"/>
    </row>
    <row r="170" spans="1:6">
      <c r="B170" s="100" t="s">
        <v>139</v>
      </c>
      <c r="C170" s="101"/>
      <c r="D170" s="100" t="s">
        <v>140</v>
      </c>
    </row>
    <row r="172" spans="1:6">
      <c r="B172" s="112" t="s">
        <v>156</v>
      </c>
      <c r="C172" s="113"/>
      <c r="D172" s="113"/>
      <c r="E172" s="113"/>
      <c r="F172" s="113"/>
    </row>
    <row r="173" spans="1:6">
      <c r="B173" s="2" t="s">
        <v>141</v>
      </c>
      <c r="F173" s="12"/>
    </row>
    <row r="175" spans="1:6">
      <c r="B175" s="112" t="s">
        <v>155</v>
      </c>
      <c r="C175" s="113"/>
      <c r="D175" s="113"/>
      <c r="E175" s="113"/>
      <c r="F175" s="113"/>
    </row>
    <row r="176" spans="1:6">
      <c r="B176" s="2" t="s">
        <v>142</v>
      </c>
    </row>
    <row r="178" spans="2:6">
      <c r="B178" s="112" t="s">
        <v>157</v>
      </c>
      <c r="C178" s="113"/>
      <c r="D178" s="113"/>
      <c r="E178" s="113"/>
      <c r="F178" s="113"/>
    </row>
    <row r="179" spans="2:6">
      <c r="B179" s="2" t="s">
        <v>158</v>
      </c>
    </row>
    <row r="181" spans="2:6">
      <c r="B181" s="102" t="s">
        <v>143</v>
      </c>
      <c r="C181" s="103"/>
      <c r="D181" s="11"/>
      <c r="E181" s="11"/>
    </row>
    <row r="182" spans="2:6">
      <c r="B182" s="102" t="s">
        <v>144</v>
      </c>
      <c r="C182" s="103"/>
      <c r="D182" s="11"/>
      <c r="E182" s="11"/>
    </row>
    <row r="183" spans="2:6">
      <c r="B183" s="102" t="s">
        <v>145</v>
      </c>
      <c r="C183" s="103"/>
      <c r="D183" s="11"/>
      <c r="E183" s="11"/>
    </row>
    <row r="184" spans="2:6">
      <c r="B184" s="102" t="s">
        <v>146</v>
      </c>
      <c r="C184" s="103"/>
      <c r="D184" s="11"/>
      <c r="E184" s="11"/>
    </row>
    <row r="186" spans="2:6">
      <c r="B186" s="104" t="s">
        <v>147</v>
      </c>
      <c r="C186" s="101"/>
      <c r="D186" s="105" t="s">
        <v>140</v>
      </c>
    </row>
    <row r="188" spans="2:6">
      <c r="B188" s="112" t="s">
        <v>154</v>
      </c>
      <c r="C188" s="113"/>
      <c r="D188" s="113"/>
      <c r="E188" s="113"/>
      <c r="F188" s="113"/>
    </row>
    <row r="190" spans="2:6">
      <c r="B190" s="112" t="s">
        <v>153</v>
      </c>
      <c r="C190" s="113"/>
      <c r="D190" s="113"/>
      <c r="E190" s="113"/>
      <c r="F190" s="113"/>
    </row>
    <row r="213" spans="4:4">
      <c r="D213" s="4"/>
    </row>
    <row r="225" spans="2:2">
      <c r="B225" s="106"/>
    </row>
    <row r="227" spans="2:2">
      <c r="B227" s="11"/>
    </row>
  </sheetData>
  <mergeCells count="8">
    <mergeCell ref="B188:F188"/>
    <mergeCell ref="B190:F190"/>
    <mergeCell ref="B15:C15"/>
    <mergeCell ref="B81:F81"/>
    <mergeCell ref="B122:F122"/>
    <mergeCell ref="B172:F172"/>
    <mergeCell ref="B175:F175"/>
    <mergeCell ref="B178:F178"/>
  </mergeCells>
  <pageMargins left="0.7" right="0.7" top="0.75" bottom="0.75" header="0.3" footer="0.3"/>
  <pageSetup orientation="portrait" r:id="rId1"/>
  <drawing r:id="rId2"/>
  <legacyDrawing r:id="rId3"/>
  <oleObjects>
    <oleObject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MuCoBa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Mpogole</dc:creator>
  <cp:lastModifiedBy>job</cp:lastModifiedBy>
  <dcterms:created xsi:type="dcterms:W3CDTF">2013-08-02T13:58:41Z</dcterms:created>
  <dcterms:modified xsi:type="dcterms:W3CDTF">2014-02-12T13:37:31Z</dcterms:modified>
</cp:coreProperties>
</file>